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cuments/"/>
    </mc:Choice>
  </mc:AlternateContent>
  <xr:revisionPtr revIDLastSave="0" documentId="8_{4E596008-571A-384C-9CBF-AF02D4ED7E9B}" xr6:coauthVersionLast="36" xr6:coauthVersionMax="36" xr10:uidLastSave="{00000000-0000-0000-0000-000000000000}"/>
  <bookViews>
    <workbookView xWindow="18800" yWindow="1020" windowWidth="30760" windowHeight="15140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Ass'!$B$34</definedName>
    <definedName name="Deb" localSheetId="2">'2nd Ass'!$B$34</definedName>
    <definedName name="Deb" localSheetId="3">'Ass Adj'!$B$34</definedName>
    <definedName name="Deb">#REF!</definedName>
    <definedName name="Fin" localSheetId="1">'1er Ass'!$B$36</definedName>
    <definedName name="Fin" localSheetId="2">'2nd Ass'!$B$36</definedName>
    <definedName name="Fin" localSheetId="3">'Ass Adj'!$B$36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3" i="12" l="1"/>
  <c r="D2" i="12"/>
  <c r="D13" i="12" l="1"/>
  <c r="D13" i="13"/>
  <c r="D19" i="12"/>
  <c r="D19" i="13"/>
  <c r="D17" i="13" l="1"/>
  <c r="B36" i="12"/>
  <c r="B1" i="14"/>
  <c r="B34" i="12" l="1"/>
  <c r="F21" i="12"/>
  <c r="F22" i="12" s="1"/>
  <c r="F18" i="12"/>
  <c r="F19" i="12" s="1"/>
  <c r="F15" i="12"/>
  <c r="F16" i="12" s="1"/>
  <c r="F12" i="12"/>
  <c r="F13" i="12" s="1"/>
  <c r="F9" i="12"/>
  <c r="F10" i="12" s="1"/>
  <c r="F6" i="12"/>
  <c r="F7" i="12" s="1"/>
  <c r="D2" i="14"/>
  <c r="A6" i="12"/>
  <c r="A14" i="12" s="1"/>
  <c r="C9" i="14"/>
  <c r="A6" i="14" l="1"/>
  <c r="A17" i="14" s="1"/>
  <c r="B36" i="14"/>
  <c r="B34" i="14"/>
  <c r="A25" i="12"/>
  <c r="A5" i="12"/>
  <c r="A25" i="14"/>
  <c r="A9" i="12"/>
  <c r="A8" i="12"/>
  <c r="A17" i="12"/>
  <c r="A11" i="12"/>
  <c r="A20" i="12"/>
  <c r="A7" i="12"/>
  <c r="F5" i="12" s="1"/>
  <c r="B1" i="13"/>
  <c r="A5" i="14" l="1"/>
  <c r="A8" i="14"/>
  <c r="A11" i="14"/>
  <c r="A7" i="14"/>
  <c r="A14" i="14"/>
  <c r="A20" i="14"/>
  <c r="A12" i="12"/>
  <c r="A27" i="12" s="1"/>
  <c r="A26" i="12"/>
  <c r="H23" i="12"/>
  <c r="H20" i="14"/>
  <c r="H17" i="14"/>
  <c r="H14" i="14"/>
  <c r="H11" i="14"/>
  <c r="H8" i="14"/>
  <c r="H5" i="14"/>
  <c r="H20" i="13"/>
  <c r="H17" i="13"/>
  <c r="H14" i="13"/>
  <c r="H11" i="13"/>
  <c r="H8" i="13"/>
  <c r="H5" i="13"/>
  <c r="F1" i="13"/>
  <c r="H23" i="13" l="1"/>
  <c r="H23" i="14"/>
  <c r="A15" i="12"/>
  <c r="A13" i="12"/>
  <c r="F11" i="12" s="1"/>
  <c r="G20" i="12"/>
  <c r="G17" i="12"/>
  <c r="G8" i="12"/>
  <c r="G14" i="12"/>
  <c r="G11" i="12"/>
  <c r="A28" i="12" l="1"/>
  <c r="A16" i="12"/>
  <c r="F14" i="12" s="1"/>
  <c r="A18" i="12"/>
  <c r="A21" i="12" s="1"/>
  <c r="A30" i="12" s="1"/>
  <c r="D20" i="13"/>
  <c r="A29" i="12" l="1"/>
  <c r="C6" i="14"/>
  <c r="C6" i="13"/>
  <c r="B17" i="12"/>
  <c r="B14" i="12"/>
  <c r="B11" i="12"/>
  <c r="B8" i="12"/>
  <c r="B5" i="12"/>
  <c r="B7" i="12" l="1"/>
  <c r="D5" i="13"/>
  <c r="F27" i="14"/>
  <c r="F37" i="14" s="1"/>
  <c r="B10" i="12" l="1"/>
  <c r="D18" i="13"/>
  <c r="B13" i="12" l="1"/>
  <c r="E35" i="14"/>
  <c r="F35" i="14" s="1"/>
  <c r="D21" i="14"/>
  <c r="C21" i="14"/>
  <c r="D20" i="14"/>
  <c r="C20" i="14"/>
  <c r="D18" i="14"/>
  <c r="C18" i="14"/>
  <c r="D17" i="14"/>
  <c r="C17" i="14"/>
  <c r="F18" i="14" s="1"/>
  <c r="F19" i="14" s="1"/>
  <c r="D15" i="14"/>
  <c r="C15" i="14"/>
  <c r="D14" i="14"/>
  <c r="C14" i="14"/>
  <c r="D12" i="14"/>
  <c r="C12" i="14"/>
  <c r="D11" i="14"/>
  <c r="C11" i="14"/>
  <c r="F12" i="14" s="1"/>
  <c r="F13" i="14" s="1"/>
  <c r="D9" i="14"/>
  <c r="D8" i="14"/>
  <c r="C8" i="14"/>
  <c r="F9" i="14" s="1"/>
  <c r="F10" i="14" s="1"/>
  <c r="D6" i="14"/>
  <c r="D5" i="14"/>
  <c r="C5" i="14"/>
  <c r="D3" i="14"/>
  <c r="A9" i="14" s="1"/>
  <c r="B2" i="14"/>
  <c r="F1" i="14"/>
  <c r="D1" i="14"/>
  <c r="C21" i="13"/>
  <c r="C20" i="13"/>
  <c r="F21" i="13" s="1"/>
  <c r="F22" i="13" s="1"/>
  <c r="C18" i="13"/>
  <c r="C17" i="13"/>
  <c r="F18" i="13" s="1"/>
  <c r="F19" i="13" s="1"/>
  <c r="C15" i="13"/>
  <c r="C14" i="13"/>
  <c r="C12" i="13"/>
  <c r="C11" i="13"/>
  <c r="C9" i="13"/>
  <c r="C8" i="13"/>
  <c r="C5" i="13"/>
  <c r="D21" i="13"/>
  <c r="D15" i="13"/>
  <c r="D14" i="13"/>
  <c r="D12" i="13"/>
  <c r="D11" i="13"/>
  <c r="D9" i="13"/>
  <c r="D8" i="13"/>
  <c r="D6" i="13"/>
  <c r="F9" i="13" l="1"/>
  <c r="F10" i="13" s="1"/>
  <c r="F15" i="14"/>
  <c r="F16" i="14" s="1"/>
  <c r="B14" i="13"/>
  <c r="F15" i="13"/>
  <c r="F16" i="13" s="1"/>
  <c r="D22" i="14"/>
  <c r="F21" i="14"/>
  <c r="F22" i="14" s="1"/>
  <c r="B5" i="13"/>
  <c r="F6" i="13"/>
  <c r="F7" i="13" s="1"/>
  <c r="F12" i="13"/>
  <c r="F13" i="13" s="1"/>
  <c r="B5" i="14"/>
  <c r="F6" i="14"/>
  <c r="F7" i="14" s="1"/>
  <c r="F5" i="14"/>
  <c r="A26" i="14"/>
  <c r="G17" i="14"/>
  <c r="A12" i="14"/>
  <c r="A27" i="14" s="1"/>
  <c r="A10" i="14"/>
  <c r="F8" i="14" s="1"/>
  <c r="G20" i="14"/>
  <c r="G20" i="13"/>
  <c r="G8" i="14"/>
  <c r="G8" i="13"/>
  <c r="B11" i="13"/>
  <c r="B17" i="13"/>
  <c r="B11" i="14"/>
  <c r="D16" i="14"/>
  <c r="B14" i="14"/>
  <c r="G17" i="13"/>
  <c r="G11" i="13"/>
  <c r="G11" i="14"/>
  <c r="E20" i="14"/>
  <c r="H22" i="14" s="1"/>
  <c r="G14" i="14"/>
  <c r="G14" i="13"/>
  <c r="B17" i="14"/>
  <c r="D19" i="14"/>
  <c r="C19" i="14"/>
  <c r="E19" i="14" s="1"/>
  <c r="B8" i="13"/>
  <c r="D10" i="14"/>
  <c r="B8" i="14"/>
  <c r="B16" i="12"/>
  <c r="E8" i="14"/>
  <c r="H10" i="14" s="1"/>
  <c r="C10" i="14"/>
  <c r="E10" i="14" s="1"/>
  <c r="E14" i="14"/>
  <c r="H16" i="14" s="1"/>
  <c r="C13" i="14"/>
  <c r="E13" i="14" s="1"/>
  <c r="D7" i="14"/>
  <c r="C7" i="14"/>
  <c r="E7" i="14" s="1"/>
  <c r="E17" i="14"/>
  <c r="E5" i="14"/>
  <c r="E11" i="14"/>
  <c r="H13" i="14" s="1"/>
  <c r="D13" i="14"/>
  <c r="C16" i="14"/>
  <c r="E16" i="14" s="1"/>
  <c r="C22" i="14"/>
  <c r="H19" i="14" l="1"/>
  <c r="A13" i="14"/>
  <c r="F11" i="14" s="1"/>
  <c r="A15" i="14"/>
  <c r="A28" i="14" s="1"/>
  <c r="E23" i="14"/>
  <c r="E39" i="14" s="1"/>
  <c r="E15" i="14"/>
  <c r="B15" i="14" s="1"/>
  <c r="B10" i="14"/>
  <c r="B7" i="14"/>
  <c r="E22" i="14"/>
  <c r="E21" i="14" s="1"/>
  <c r="B21" i="14" s="1"/>
  <c r="B20" i="14"/>
  <c r="E18" i="14"/>
  <c r="B18" i="14" s="1"/>
  <c r="E9" i="14"/>
  <c r="B9" i="14" s="1"/>
  <c r="B19" i="12"/>
  <c r="B22" i="12"/>
  <c r="G23" i="14"/>
  <c r="E34" i="14" s="1"/>
  <c r="F34" i="14" s="1"/>
  <c r="E12" i="14"/>
  <c r="B12" i="14" s="1"/>
  <c r="G23" i="13"/>
  <c r="E34" i="13" s="1"/>
  <c r="E6" i="14"/>
  <c r="B6" i="14" s="1"/>
  <c r="H7" i="14"/>
  <c r="A16" i="14" l="1"/>
  <c r="F14" i="14" s="1"/>
  <c r="A18" i="14"/>
  <c r="A29" i="14" s="1"/>
  <c r="B13" i="14"/>
  <c r="G22" i="14"/>
  <c r="E32" i="14" s="1"/>
  <c r="F32" i="14" s="1"/>
  <c r="E31" i="14"/>
  <c r="F31" i="14" s="1"/>
  <c r="E30" i="14"/>
  <c r="F30" i="14" s="1"/>
  <c r="E28" i="14"/>
  <c r="F28" i="14" s="1"/>
  <c r="E29" i="14"/>
  <c r="F29" i="14" s="1"/>
  <c r="E36" i="14"/>
  <c r="F36" i="14" s="1"/>
  <c r="A21" i="14" l="1"/>
  <c r="A19" i="14"/>
  <c r="F17" i="14" s="1"/>
  <c r="B16" i="14"/>
  <c r="A22" i="14" l="1"/>
  <c r="F20" i="14" s="1"/>
  <c r="F23" i="14" s="1"/>
  <c r="E33" i="14" s="1"/>
  <c r="F33" i="14" s="1"/>
  <c r="A30" i="14"/>
  <c r="B19" i="14"/>
  <c r="B22" i="14" l="1"/>
  <c r="E38" i="14" s="1"/>
  <c r="F38" i="14" s="1"/>
  <c r="F39" i="14" s="1"/>
  <c r="D3" i="13"/>
  <c r="D2" i="13"/>
  <c r="D1" i="13"/>
  <c r="B2" i="13"/>
  <c r="F27" i="13"/>
  <c r="E35" i="13"/>
  <c r="F35" i="13" s="1"/>
  <c r="D22" i="13"/>
  <c r="C22" i="13"/>
  <c r="E20" i="13"/>
  <c r="H22" i="13" s="1"/>
  <c r="C19" i="13"/>
  <c r="E19" i="13" s="1"/>
  <c r="E17" i="13"/>
  <c r="D16" i="13"/>
  <c r="C16" i="13"/>
  <c r="E16" i="13" s="1"/>
  <c r="E14" i="13"/>
  <c r="H16" i="13" s="1"/>
  <c r="C13" i="13"/>
  <c r="E13" i="13" s="1"/>
  <c r="E11" i="13"/>
  <c r="H13" i="13" s="1"/>
  <c r="D10" i="13"/>
  <c r="C10" i="13"/>
  <c r="E10" i="13" s="1"/>
  <c r="E8" i="13"/>
  <c r="H10" i="13" s="1"/>
  <c r="D7" i="13"/>
  <c r="C7" i="13"/>
  <c r="E7" i="13" s="1"/>
  <c r="E5" i="13"/>
  <c r="H19" i="13" l="1"/>
  <c r="B34" i="13"/>
  <c r="B36" i="13"/>
  <c r="A6" i="13"/>
  <c r="A25" i="13" s="1"/>
  <c r="E23" i="13"/>
  <c r="E39" i="13" s="1"/>
  <c r="F37" i="13"/>
  <c r="F34" i="13"/>
  <c r="E22" i="13"/>
  <c r="E21" i="13" s="1"/>
  <c r="B21" i="13" s="1"/>
  <c r="B20" i="13"/>
  <c r="E12" i="13"/>
  <c r="B12" i="13" s="1"/>
  <c r="E15" i="13"/>
  <c r="B15" i="13" s="1"/>
  <c r="E18" i="13"/>
  <c r="B18" i="13" s="1"/>
  <c r="E9" i="13"/>
  <c r="B9" i="13" s="1"/>
  <c r="E6" i="13"/>
  <c r="B6" i="13" s="1"/>
  <c r="H7" i="13"/>
  <c r="E14" i="12"/>
  <c r="H16" i="12" s="1"/>
  <c r="D22" i="12"/>
  <c r="D16" i="12"/>
  <c r="D10" i="12"/>
  <c r="E20" i="12"/>
  <c r="E17" i="12"/>
  <c r="H19" i="12" s="1"/>
  <c r="E11" i="12"/>
  <c r="H13" i="12" s="1"/>
  <c r="E8" i="12"/>
  <c r="E5" i="12"/>
  <c r="D7" i="12"/>
  <c r="C22" i="12"/>
  <c r="B20" i="12" s="1"/>
  <c r="C19" i="12"/>
  <c r="E19" i="12" s="1"/>
  <c r="C16" i="12"/>
  <c r="E16" i="12" s="1"/>
  <c r="C13" i="12"/>
  <c r="E13" i="12" s="1"/>
  <c r="C10" i="12"/>
  <c r="E10" i="12" s="1"/>
  <c r="C7" i="12"/>
  <c r="E7" i="12" s="1"/>
  <c r="F27" i="12"/>
  <c r="H10" i="12" l="1"/>
  <c r="E38" i="12"/>
  <c r="A9" i="13"/>
  <c r="A26" i="13" s="1"/>
  <c r="A14" i="13"/>
  <c r="A20" i="13"/>
  <c r="A8" i="13"/>
  <c r="A17" i="13"/>
  <c r="A7" i="13"/>
  <c r="F5" i="13" s="1"/>
  <c r="A11" i="13"/>
  <c r="A5" i="13"/>
  <c r="B7" i="13" s="1"/>
  <c r="A10" i="12"/>
  <c r="F8" i="12" s="1"/>
  <c r="A19" i="12"/>
  <c r="F17" i="12" s="1"/>
  <c r="A22" i="12"/>
  <c r="F20" i="12" s="1"/>
  <c r="H7" i="12"/>
  <c r="E23" i="12"/>
  <c r="E39" i="12" s="1"/>
  <c r="F37" i="12"/>
  <c r="E22" i="12"/>
  <c r="E21" i="12" s="1"/>
  <c r="B21" i="12" s="1"/>
  <c r="G23" i="12"/>
  <c r="E34" i="12" s="1"/>
  <c r="F34" i="12" s="1"/>
  <c r="G22" i="13"/>
  <c r="E32" i="13" s="1"/>
  <c r="F32" i="13" s="1"/>
  <c r="E29" i="13"/>
  <c r="F29" i="13" s="1"/>
  <c r="E30" i="13"/>
  <c r="F30" i="13" s="1"/>
  <c r="E28" i="13"/>
  <c r="F28" i="13" s="1"/>
  <c r="E31" i="13"/>
  <c r="F31" i="13" s="1"/>
  <c r="E36" i="13"/>
  <c r="F36" i="13" s="1"/>
  <c r="H22" i="12"/>
  <c r="E18" i="12"/>
  <c r="B18" i="12" s="1"/>
  <c r="E15" i="12"/>
  <c r="B15" i="12" s="1"/>
  <c r="E12" i="12"/>
  <c r="B12" i="12" s="1"/>
  <c r="E9" i="12"/>
  <c r="B9" i="12" s="1"/>
  <c r="E35" i="12"/>
  <c r="F35" i="12" s="1"/>
  <c r="E6" i="12"/>
  <c r="B6" i="12" s="1"/>
  <c r="A12" i="13" l="1"/>
  <c r="A27" i="13" s="1"/>
  <c r="A10" i="13"/>
  <c r="F8" i="13" s="1"/>
  <c r="G22" i="12"/>
  <c r="E32" i="12" s="1"/>
  <c r="F32" i="12" s="1"/>
  <c r="B10" i="13"/>
  <c r="E36" i="12"/>
  <c r="F36" i="12" s="1"/>
  <c r="E31" i="12"/>
  <c r="F31" i="12" s="1"/>
  <c r="E28" i="12"/>
  <c r="F28" i="12" s="1"/>
  <c r="E30" i="12"/>
  <c r="F30" i="12" s="1"/>
  <c r="E29" i="12"/>
  <c r="F29" i="12" s="1"/>
  <c r="F23" i="12"/>
  <c r="E33" i="12" s="1"/>
  <c r="A15" i="13" l="1"/>
  <c r="A28" i="13" s="1"/>
  <c r="A13" i="13"/>
  <c r="F11" i="13" s="1"/>
  <c r="B13" i="13"/>
  <c r="F33" i="12"/>
  <c r="A16" i="13" l="1"/>
  <c r="F14" i="13" s="1"/>
  <c r="A18" i="13"/>
  <c r="A29" i="13" s="1"/>
  <c r="B16" i="13"/>
  <c r="F38" i="12"/>
  <c r="F39" i="12" s="1"/>
  <c r="B19" i="13" l="1"/>
  <c r="A21" i="13"/>
  <c r="A22" i="13" s="1"/>
  <c r="F20" i="13" s="1"/>
  <c r="A19" i="13"/>
  <c r="F17" i="13" s="1"/>
  <c r="F23" i="13" l="1"/>
  <c r="E33" i="13" s="1"/>
  <c r="F33" i="13" s="1"/>
  <c r="A30" i="13"/>
  <c r="B22" i="13"/>
  <c r="E38" i="13" s="1"/>
  <c r="F38" i="13" s="1"/>
  <c r="F39" i="13" l="1"/>
</calcChain>
</file>

<file path=xl/sharedStrings.xml><?xml version="1.0" encoding="utf-8"?>
<sst xmlns="http://schemas.openxmlformats.org/spreadsheetml/2006/main" count="146" uniqueCount="69">
  <si>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</si>
  <si>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</si>
  <si>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</si>
  <si>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</si>
  <si>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</si>
  <si>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</si>
  <si>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</si>
  <si>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</si>
  <si>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</si>
  <si>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</si>
  <si>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</si>
  <si>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</si>
  <si>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</si>
  <si>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</si>
  <si>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</si>
  <si>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</si>
  <si>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</si>
  <si>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</si>
  <si>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</si>
  <si>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</si>
  <si>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</si>
  <si>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</si>
  <si>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</si>
  <si>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</si>
  <si>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</si>
  <si>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</si>
  <si>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</si>
  <si>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</si>
  <si>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</si>
  <si>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</si>
  <si>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</si>
  <si>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</si>
  <si>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</si>
  <si>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</si>
  <si>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</si>
  <si>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</si>
  <si>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</si>
  <si>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</si>
  <si>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</si>
  <si>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</si>
  <si>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</si>
  <si>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</si>
  <si>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</si>
  <si>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</si>
  <si>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</si>
  <si>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</si>
  <si>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</si>
  <si>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</si>
  <si>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</si>
  <si>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</si>
  <si>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</si>
  <si>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</si>
  <si>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</si>
  <si>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</si>
  <si>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</si>
  <si>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</si>
  <si>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</si>
  <si>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Par exemple : saisir =DATE(2022;2;7) et =DATE(2022;2;11) pour une semaine allant du 07/02/2022 au 11/02/2022.</t>
  </si>
  <si>
    <t>La feuille prend en compte la période des heures de nuit (été ou hiver) en se basant sur les dates de la</t>
  </si>
  <si>
    <t>Tarif semaine 35H</t>
  </si>
  <si>
    <t>Heure Coupure Repas               Début / Fin</t>
  </si>
  <si>
    <t>Heure Coupure Repas                      Début / Fin</t>
  </si>
  <si>
    <t>Heure Coupure Repas                    Début / Fin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</si>
  <si>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</si>
  <si>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</si>
  <si>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</si>
  <si>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</si>
  <si>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</si>
  <si>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t>Matrice d'heures USPA - AOA - Version 1.5 - MaJ du 07/08/2023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</si>
</sst>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8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sz val="11"/>
      <color rgb="FFE26B0A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6" fillId="13" borderId="9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2" fillId="12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165" fontId="24" fillId="0" borderId="26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29" fillId="7" borderId="22" xfId="0" applyFont="1" applyFill="1" applyBorder="1" applyAlignment="1">
      <alignment horizontal="right" vertical="center"/>
    </xf>
    <xf numFmtId="0" fontId="29" fillId="7" borderId="13" xfId="0" applyFont="1" applyFill="1" applyBorder="1" applyAlignment="1">
      <alignment horizontal="right" vertical="center"/>
    </xf>
    <xf numFmtId="0" fontId="29" fillId="11" borderId="21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30" fillId="12" borderId="2" xfId="0" applyNumberFormat="1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24" xfId="0" applyFill="1" applyBorder="1"/>
    <xf numFmtId="0" fontId="31" fillId="9" borderId="24" xfId="0" applyFont="1" applyFill="1" applyBorder="1"/>
    <xf numFmtId="0" fontId="31" fillId="0" borderId="0" xfId="0" applyFont="1"/>
    <xf numFmtId="0" fontId="32" fillId="5" borderId="24" xfId="0" applyFont="1" applyFill="1" applyBorder="1"/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3" fillId="0" borderId="0" xfId="0" applyFont="1"/>
    <xf numFmtId="0" fontId="33" fillId="12" borderId="24" xfId="0" applyFont="1" applyFill="1" applyBorder="1"/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165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32" fillId="9" borderId="24" xfId="0" applyFont="1" applyFill="1" applyBorder="1"/>
    <xf numFmtId="0" fontId="31" fillId="11" borderId="24" xfId="0" applyFont="1" applyFill="1" applyBorder="1"/>
    <xf numFmtId="0" fontId="31" fillId="12" borderId="24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14" fontId="23" fillId="11" borderId="29" xfId="0" applyNumberFormat="1" applyFont="1" applyFill="1" applyBorder="1" applyAlignment="1" applyProtection="1">
      <alignment horizontal="center" vertical="center" wrapText="1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5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8" fillId="12" borderId="26" xfId="0" applyFont="1" applyFill="1" applyBorder="1" applyAlignment="1" applyProtection="1">
      <alignment horizontal="center" vertical="center"/>
      <protection locked="0"/>
    </xf>
    <xf numFmtId="20" fontId="7" fillId="12" borderId="26" xfId="0" applyNumberFormat="1" applyFont="1" applyFill="1" applyBorder="1" applyAlignment="1" applyProtection="1">
      <alignment horizontal="center" vertical="center"/>
      <protection locked="0"/>
    </xf>
    <xf numFmtId="4" fontId="7" fillId="6" borderId="15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64" fontId="18" fillId="10" borderId="10" xfId="0" applyNumberFormat="1" applyFont="1" applyFill="1" applyBorder="1" applyAlignment="1">
      <alignment horizontal="center" vertical="center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right" vertical="center"/>
    </xf>
    <xf numFmtId="0" fontId="13" fillId="6" borderId="26" xfId="0" applyFont="1" applyFill="1" applyBorder="1" applyAlignment="1">
      <alignment horizontal="right" vertical="center"/>
    </xf>
    <xf numFmtId="0" fontId="15" fillId="9" borderId="28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3" borderId="32" xfId="0" applyNumberFormat="1" applyFont="1" applyFill="1" applyBorder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right" vertical="center"/>
    </xf>
    <xf numFmtId="164" fontId="10" fillId="5" borderId="34" xfId="0" applyNumberFormat="1" applyFont="1" applyFill="1" applyBorder="1" applyAlignment="1">
      <alignment horizontal="center" vertical="center"/>
    </xf>
    <xf numFmtId="4" fontId="10" fillId="5" borderId="35" xfId="0" applyNumberFormat="1" applyFont="1" applyFill="1" applyBorder="1" applyAlignment="1">
      <alignment horizontal="center" vertical="center"/>
    </xf>
    <xf numFmtId="4" fontId="10" fillId="5" borderId="36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1" fillId="4" borderId="24" xfId="0" applyFont="1" applyFill="1" applyBorder="1"/>
    <xf numFmtId="0" fontId="0" fillId="4" borderId="0" xfId="0" applyFill="1"/>
    <xf numFmtId="0" fontId="32" fillId="4" borderId="24" xfId="0" applyFont="1" applyFill="1" applyBorder="1"/>
    <xf numFmtId="0" fontId="31" fillId="4" borderId="0" xfId="0" applyFont="1" applyFill="1"/>
    <xf numFmtId="0" fontId="23" fillId="7" borderId="2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3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center"/>
    </xf>
    <xf numFmtId="2" fontId="8" fillId="3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8" fillId="14" borderId="29" xfId="0" applyNumberFormat="1" applyFont="1" applyFill="1" applyBorder="1" applyAlignment="1">
      <alignment horizontal="center" vertical="center"/>
    </xf>
    <xf numFmtId="4" fontId="8" fillId="9" borderId="28" xfId="0" applyNumberFormat="1" applyFont="1" applyFill="1" applyBorder="1" applyAlignment="1">
      <alignment horizontal="center" vertical="center"/>
    </xf>
    <xf numFmtId="4" fontId="8" fillId="8" borderId="24" xfId="0" applyNumberFormat="1" applyFont="1" applyFill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8" fillId="13" borderId="24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right" vertical="center"/>
    </xf>
    <xf numFmtId="4" fontId="10" fillId="5" borderId="16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36" fillId="16" borderId="21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37" fillId="16" borderId="20" xfId="0" applyFont="1" applyFill="1" applyBorder="1" applyAlignment="1">
      <alignment horizontal="center"/>
    </xf>
    <xf numFmtId="0" fontId="37" fillId="16" borderId="19" xfId="0" applyFont="1" applyFill="1" applyBorder="1" applyAlignment="1">
      <alignment horizontal="center"/>
    </xf>
    <xf numFmtId="0" fontId="20" fillId="16" borderId="21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right" vertical="center"/>
    </xf>
    <xf numFmtId="164" fontId="9" fillId="2" borderId="40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wrapText="1"/>
    </xf>
    <xf numFmtId="164" fontId="38" fillId="4" borderId="21" xfId="0" applyNumberFormat="1" applyFont="1" applyFill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39" fillId="4" borderId="22" xfId="0" applyFont="1" applyFill="1" applyBorder="1"/>
    <xf numFmtId="0" fontId="39" fillId="4" borderId="13" xfId="0" applyFont="1" applyFill="1" applyBorder="1"/>
    <xf numFmtId="0" fontId="39" fillId="4" borderId="23" xfId="0" applyFont="1" applyFill="1" applyBorder="1"/>
    <xf numFmtId="0" fontId="40" fillId="4" borderId="21" xfId="0" applyFont="1" applyFill="1" applyBorder="1"/>
    <xf numFmtId="0" fontId="40" fillId="4" borderId="0" xfId="0" applyFont="1" applyFill="1"/>
    <xf numFmtId="0" fontId="40" fillId="4" borderId="24" xfId="0" applyFont="1" applyFill="1" applyBorder="1"/>
    <xf numFmtId="0" fontId="41" fillId="4" borderId="21" xfId="0" applyFont="1" applyFill="1" applyBorder="1" applyAlignment="1">
      <alignment vertical="center"/>
    </xf>
    <xf numFmtId="0" fontId="42" fillId="4" borderId="0" xfId="0" applyFont="1" applyFill="1" applyAlignment="1">
      <alignment vertical="center"/>
    </xf>
    <xf numFmtId="0" fontId="40" fillId="4" borderId="24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42" fillId="11" borderId="21" xfId="0" applyFont="1" applyFill="1" applyBorder="1" applyAlignment="1">
      <alignment vertical="center"/>
    </xf>
    <xf numFmtId="0" fontId="42" fillId="11" borderId="0" xfId="0" applyFont="1" applyFill="1" applyAlignment="1">
      <alignment vertical="center"/>
    </xf>
    <xf numFmtId="0" fontId="42" fillId="11" borderId="24" xfId="0" applyFont="1" applyFill="1" applyBorder="1" applyAlignment="1">
      <alignment vertical="center"/>
    </xf>
    <xf numFmtId="0" fontId="42" fillId="4" borderId="21" xfId="0" applyFont="1" applyFill="1" applyBorder="1" applyAlignment="1">
      <alignment vertical="center"/>
    </xf>
    <xf numFmtId="0" fontId="42" fillId="4" borderId="24" xfId="0" applyFont="1" applyFill="1" applyBorder="1" applyAlignment="1">
      <alignment vertical="center"/>
    </xf>
    <xf numFmtId="0" fontId="42" fillId="12" borderId="21" xfId="0" applyFont="1" applyFill="1" applyBorder="1" applyAlignment="1">
      <alignment vertical="center"/>
    </xf>
    <xf numFmtId="0" fontId="42" fillId="12" borderId="0" xfId="0" applyFont="1" applyFill="1" applyAlignment="1">
      <alignment vertical="center"/>
    </xf>
    <xf numFmtId="0" fontId="42" fillId="12" borderId="24" xfId="0" applyFont="1" applyFill="1" applyBorder="1" applyAlignment="1">
      <alignment vertical="center"/>
    </xf>
    <xf numFmtId="0" fontId="41" fillId="12" borderId="21" xfId="0" applyFont="1" applyFill="1" applyBorder="1" applyAlignment="1">
      <alignment vertical="center"/>
    </xf>
    <xf numFmtId="0" fontId="42" fillId="9" borderId="21" xfId="0" applyFont="1" applyFill="1" applyBorder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24" xfId="0" applyFont="1" applyFill="1" applyBorder="1" applyAlignment="1">
      <alignment vertical="center"/>
    </xf>
    <xf numFmtId="0" fontId="44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7" fillId="12" borderId="24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24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7" fillId="4" borderId="19" xfId="0" applyFont="1" applyFill="1" applyBorder="1" applyAlignment="1">
      <alignment vertical="center"/>
    </xf>
    <xf numFmtId="0" fontId="47" fillId="4" borderId="30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0"/>
  <sheetViews>
    <sheetView tabSelected="1" zoomScaleNormal="100" workbookViewId="0">
      <selection activeCell="J13" sqref="J13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69" t="s">
        <v>68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49"/>
    </row>
    <row r="2" spans="1:12" ht="12" customHeigh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  <c r="L2" s="50"/>
    </row>
    <row r="3" spans="1:12" ht="26" customHeight="1">
      <c r="A3" s="175" t="s">
        <v>42</v>
      </c>
      <c r="B3" s="176"/>
      <c r="C3" s="176"/>
      <c r="D3" s="176"/>
      <c r="E3" s="176"/>
      <c r="F3" s="176"/>
      <c r="G3" s="176"/>
      <c r="H3" s="176"/>
      <c r="I3" s="176"/>
      <c r="J3" s="176"/>
      <c r="K3" s="177"/>
      <c r="L3" s="50"/>
    </row>
    <row r="4" spans="1:12" ht="24" customHeight="1">
      <c r="A4" s="178" t="s">
        <v>43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50"/>
    </row>
    <row r="5" spans="1:12" ht="24" customHeight="1">
      <c r="A5" s="178"/>
      <c r="B5" s="176"/>
      <c r="C5" s="176"/>
      <c r="D5" s="176"/>
      <c r="E5" s="176"/>
      <c r="F5" s="176"/>
      <c r="G5" s="176"/>
      <c r="H5" s="176"/>
      <c r="I5" s="176"/>
      <c r="J5" s="176"/>
      <c r="K5" s="177"/>
      <c r="L5" s="50"/>
    </row>
    <row r="6" spans="1:12" ht="28" customHeight="1">
      <c r="A6" s="179" t="s">
        <v>30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62"/>
    </row>
    <row r="7" spans="1:12" ht="23" customHeight="1">
      <c r="A7" s="179" t="s">
        <v>63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62"/>
    </row>
    <row r="8" spans="1:12" ht="23" customHeight="1">
      <c r="A8" s="179" t="s">
        <v>37</v>
      </c>
      <c r="B8" s="180"/>
      <c r="C8" s="180"/>
      <c r="D8" s="180"/>
      <c r="E8" s="180"/>
      <c r="F8" s="180"/>
      <c r="G8" s="180"/>
      <c r="H8" s="180"/>
      <c r="I8" s="180"/>
      <c r="J8" s="180"/>
      <c r="K8" s="181"/>
      <c r="L8" s="62"/>
    </row>
    <row r="9" spans="1:12" ht="23" customHeight="1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1"/>
      <c r="L9" s="62"/>
    </row>
    <row r="10" spans="1:12" ht="23" customHeight="1">
      <c r="A10" s="179" t="s">
        <v>57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/>
      <c r="L10" s="62"/>
    </row>
    <row r="11" spans="1:12" s="119" customFormat="1" ht="23" customHeight="1">
      <c r="A11" s="182"/>
      <c r="B11" s="176"/>
      <c r="C11" s="176"/>
      <c r="D11" s="176"/>
      <c r="E11" s="176"/>
      <c r="F11" s="176"/>
      <c r="G11" s="176"/>
      <c r="H11" s="176"/>
      <c r="I11" s="176"/>
      <c r="J11" s="176"/>
      <c r="K11" s="183"/>
      <c r="L11" s="118"/>
    </row>
    <row r="12" spans="1:12" ht="27" customHeight="1">
      <c r="A12" s="184" t="s">
        <v>38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63"/>
    </row>
    <row r="13" spans="1:12" ht="24" customHeight="1">
      <c r="A13" s="187" t="s">
        <v>39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6"/>
      <c r="L13" s="63"/>
    </row>
    <row r="14" spans="1:12" ht="24" customHeight="1">
      <c r="A14" s="184" t="s">
        <v>40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63"/>
    </row>
    <row r="15" spans="1:12" ht="24" customHeight="1">
      <c r="A15" s="184" t="s">
        <v>41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63"/>
    </row>
    <row r="16" spans="1:12" ht="24" customHeight="1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63"/>
    </row>
    <row r="17" spans="1:12" ht="25" customHeight="1">
      <c r="A17" s="184" t="s">
        <v>64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6"/>
      <c r="L17" s="63"/>
    </row>
    <row r="18" spans="1:12" ht="24" customHeight="1">
      <c r="A18" s="184" t="s">
        <v>51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6"/>
      <c r="L18" s="63"/>
    </row>
    <row r="19" spans="1:12" ht="24" customHeight="1">
      <c r="A19" s="184" t="s">
        <v>52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6"/>
      <c r="L19" s="63"/>
    </row>
    <row r="20" spans="1:12" s="119" customFormat="1" ht="24" customHeight="1">
      <c r="A20" s="182"/>
      <c r="B20" s="176"/>
      <c r="C20" s="176"/>
      <c r="D20" s="176"/>
      <c r="E20" s="176"/>
      <c r="F20" s="176"/>
      <c r="G20" s="176"/>
      <c r="H20" s="176"/>
      <c r="I20" s="176"/>
      <c r="J20" s="176"/>
      <c r="K20" s="183"/>
      <c r="L20" s="118"/>
    </row>
    <row r="21" spans="1:12" s="52" customFormat="1" ht="25" customHeight="1">
      <c r="A21" s="188" t="s">
        <v>36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90"/>
      <c r="L21" s="51"/>
    </row>
    <row r="22" spans="1:12" s="52" customFormat="1" ht="25" customHeight="1">
      <c r="A22" s="191" t="s">
        <v>35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3"/>
      <c r="L22" s="61"/>
    </row>
    <row r="23" spans="1:12" s="52" customFormat="1" ht="23" customHeight="1">
      <c r="A23" s="191" t="s">
        <v>58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3"/>
    </row>
    <row r="24" spans="1:12" s="52" customFormat="1" ht="23" customHeight="1">
      <c r="A24" s="191" t="s">
        <v>65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2" s="52" customFormat="1" ht="23" customHeight="1">
      <c r="A25" s="191" t="s">
        <v>66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3"/>
    </row>
    <row r="26" spans="1:12" s="121" customFormat="1" ht="25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20"/>
    </row>
    <row r="27" spans="1:12" ht="25" customHeight="1">
      <c r="A27" s="184" t="s">
        <v>44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53"/>
    </row>
    <row r="28" spans="1:12" ht="25" customHeight="1">
      <c r="A28" s="184" t="s">
        <v>45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8"/>
      <c r="L28" s="53"/>
    </row>
    <row r="29" spans="1:12" s="119" customFormat="1" ht="25" customHeight="1">
      <c r="A29" s="182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20"/>
    </row>
    <row r="30" spans="1:12" s="57" customFormat="1" ht="25" customHeight="1">
      <c r="A30" s="201" t="s">
        <v>46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  <c r="L30" s="58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39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">
        <v>47</v>
      </c>
      <c r="C1" s="127"/>
      <c r="D1" s="67" t="s">
        <v>48</v>
      </c>
      <c r="E1" s="43" t="s">
        <v>1</v>
      </c>
      <c r="F1" s="54" t="s">
        <v>2</v>
      </c>
      <c r="G1" s="125"/>
      <c r="H1" s="37"/>
    </row>
    <row r="2" spans="1:8" ht="20" customHeight="1">
      <c r="A2" s="44" t="s">
        <v>31</v>
      </c>
      <c r="B2" s="56" t="s">
        <v>49</v>
      </c>
      <c r="C2" s="64" t="s">
        <v>53</v>
      </c>
      <c r="D2" s="66">
        <f>DATE(2023,1,16)</f>
        <v>43480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124"/>
      <c r="C3" s="64" t="s">
        <v>54</v>
      </c>
      <c r="D3" s="68">
        <f>DATE(2023,1,21)</f>
        <v>43485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61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v>0</v>
      </c>
      <c r="D5" s="70"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v>0</v>
      </c>
    </row>
    <row r="6" spans="1:8" ht="17.25" customHeight="1">
      <c r="A6" s="69">
        <f>D2</f>
        <v>43480</v>
      </c>
      <c r="B6" s="77" t="str">
        <f>IF(E6=0 / 24, "","(journée continue)")</f>
        <v/>
      </c>
      <c r="C6" s="126">
        <v>0</v>
      </c>
      <c r="D6" s="70"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128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v>0</v>
      </c>
      <c r="D8" s="70"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v>0</v>
      </c>
    </row>
    <row r="9" spans="1:8" ht="17.25" customHeight="1">
      <c r="A9" s="69">
        <f>IF(AND(DATE(YEAR(D2),MONTH(D2),DAY(D2))&lt;DATE(YEAR(D3),MONTH(D3),DAY(D3)), A6&lt;&gt;""),DATE(YEAR(D2),MONTH(D2),DAY(D2)+1),"")</f>
        <v>43481</v>
      </c>
      <c r="B9" s="15" t="str">
        <f>IF(E9=0 / 24, "","(journée continue)")</f>
        <v/>
      </c>
      <c r="C9" s="126">
        <v>0</v>
      </c>
      <c r="D9" s="70"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24,0,IF((MOD(C8-D8,1))&lt;6.05 / 24,0,0.5 / 24))</f>
        <v>0</v>
      </c>
      <c r="E10" s="79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128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v>0</v>
      </c>
      <c r="D11" s="70"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43482</v>
      </c>
      <c r="B12" s="15" t="str">
        <f>IF(E12=0 / 24, "","(journée continue)")</f>
        <v/>
      </c>
      <c r="C12" s="126">
        <v>0</v>
      </c>
      <c r="D12" s="72"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129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v>0</v>
      </c>
      <c r="D14" s="70"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43483</v>
      </c>
      <c r="B15" s="15" t="str">
        <f>IF(E15=0 / 24, "","(journée continue)")</f>
        <v/>
      </c>
      <c r="C15" s="126">
        <v>0</v>
      </c>
      <c r="D15" s="70"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v>0</v>
      </c>
      <c r="D17" s="70"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43484</v>
      </c>
      <c r="B18" s="15" t="str">
        <f>IF(E18=0 / 24, "","(journée continue)")</f>
        <v/>
      </c>
      <c r="C18" s="126">
        <v>0</v>
      </c>
      <c r="D18" s="70"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v>0</v>
      </c>
      <c r="D20" s="70"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v>0</v>
      </c>
    </row>
    <row r="21" spans="1:8" ht="17.25" customHeight="1">
      <c r="A21" s="69">
        <f>IF(A18&lt;&gt; "", (IF(DATE(YEAR(A18),MONTH(A18),DAY(A18))&lt;DATE(YEAR(D3),MONTH(D3),DAY(D3)),DATE(YEAR(D2),MONTH(D2),(DAY(D2)+5)), "")), "")</f>
        <v>43485</v>
      </c>
      <c r="B21" s="15" t="str">
        <f>IF(E21=0 / 24, "","(journée continue)")</f>
        <v/>
      </c>
      <c r="C21" s="126">
        <v>0</v>
      </c>
      <c r="D21" s="70"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208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206"/>
      <c r="C24" s="206"/>
      <c r="D24" s="206"/>
      <c r="E24" s="207"/>
      <c r="F24" s="207"/>
      <c r="G24" s="207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11</v>
      </c>
      <c r="G25" s="31"/>
      <c r="H25" s="136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1053.9071215157901</v>
      </c>
      <c r="G26" s="18"/>
      <c r="H26" s="137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30.111632043308287</v>
      </c>
      <c r="G27" s="116"/>
      <c r="H27" s="138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139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140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141"/>
    </row>
    <row r="31" spans="1:8" s="3" customFormat="1" ht="17.25" customHeight="1">
      <c r="A31" s="167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140"/>
    </row>
    <row r="32" spans="1:8" s="3" customFormat="1" ht="17.25" customHeight="1" thickBot="1">
      <c r="A32" s="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14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143"/>
    </row>
    <row r="34" spans="1:8" s="3" customFormat="1" ht="17.25" customHeight="1">
      <c r="A34" s="8"/>
      <c r="B34" s="84">
        <f ca="1">IF(D2&gt;DATE(YEAR(TODAY()),3,20),IF(D2&lt;DATE(YEAR(TODAY()),12,21),22 / 24,20 / 24),20 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144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143"/>
    </row>
    <row r="36" spans="1:8" s="3" customFormat="1" ht="17.25" customHeight="1" thickBot="1">
      <c r="A36" s="152"/>
      <c r="B36" s="86">
        <f ca="1">IF(D2&gt;DATE(YEAR(TODAY()),3,20),IF(D2&lt;DATE(YEAR(TODAY()),12,21),7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144"/>
    </row>
    <row r="37" spans="1:8" ht="17.25" customHeight="1">
      <c r="A37" s="36" t="s">
        <v>24</v>
      </c>
      <c r="B37" s="6"/>
      <c r="C37" s="41"/>
      <c r="D37" s="99" t="s">
        <v>25</v>
      </c>
      <c r="E37" s="23">
        <v>0</v>
      </c>
      <c r="F37" s="106">
        <f>(F27*E37)*24</f>
        <v>0</v>
      </c>
      <c r="G37" s="106"/>
      <c r="H37" s="143"/>
    </row>
    <row r="38" spans="1:8" ht="17" thickBot="1">
      <c r="A38" s="158" t="s">
        <v>26</v>
      </c>
      <c r="B38" s="155"/>
      <c r="C38" s="130"/>
      <c r="D38" s="145" t="s">
        <v>33</v>
      </c>
      <c r="E38" s="146">
        <f>IF(B7&lt;&gt;"",E5,IF(B10&lt;&gt;"",E8,IF(B13&lt;&gt;"",E11,IF(B16&lt;&gt;"",E14,IF(B19&lt;&gt;"",E17,IF(B22&lt;&gt;"",E20, 0))))))</f>
        <v>0</v>
      </c>
      <c r="F38" s="164">
        <f>((F27*E38)*24)*0.5</f>
        <v>0</v>
      </c>
      <c r="G38" s="147"/>
      <c r="H38" s="148"/>
    </row>
    <row r="39" spans="1:8" ht="17" thickBot="1">
      <c r="A39" s="156"/>
      <c r="B39" s="157"/>
      <c r="C39" s="204" t="s">
        <v>67</v>
      </c>
      <c r="D39" s="108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10"/>
      <c r="H39" s="11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39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127"/>
      <c r="D1" s="122" t="str">
        <f>'1er Ass'!D1</f>
        <v>Semaine N°</v>
      </c>
      <c r="E1" s="43" t="s">
        <v>1</v>
      </c>
      <c r="F1" s="54" t="str">
        <f>'1er Ass'!F1</f>
        <v>Caméra</v>
      </c>
      <c r="G1" s="125"/>
      <c r="H1" s="37"/>
    </row>
    <row r="2" spans="1:8" ht="20" customHeight="1">
      <c r="A2" s="44" t="s">
        <v>31</v>
      </c>
      <c r="B2" s="56" t="str">
        <f>'1er Ass'!B2</f>
        <v>"Film"</v>
      </c>
      <c r="C2" s="64" t="s">
        <v>53</v>
      </c>
      <c r="D2" s="66">
        <f>'1er Ass'!D2</f>
        <v>43480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124"/>
      <c r="C3" s="64" t="s">
        <v>54</v>
      </c>
      <c r="D3" s="68">
        <f>'1er Ass'!D3</f>
        <v>43485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60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f>'1er Ass'!C5</f>
        <v>0</v>
      </c>
      <c r="D5" s="70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69">
        <f>D2</f>
        <v>43480</v>
      </c>
      <c r="B6" s="77" t="str">
        <f>IF(E6=0 / 24, "","(journée continue)")</f>
        <v/>
      </c>
      <c r="C6" s="126">
        <f>'1er Ass'!C6</f>
        <v>0</v>
      </c>
      <c r="D6" s="70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75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f>'1er Ass'!C8</f>
        <v>0</v>
      </c>
      <c r="D8" s="70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69">
        <f>IF(AND(DATE(YEAR(D2),MONTH(D2),DAY(D2))&lt;DATE(YEAR(D3),MONTH(D3),DAY(D3)), A6&lt;&gt;""),DATE(YEAR(D2),MONTH(D2),DAY(D2)+1),"")</f>
        <v>43481</v>
      </c>
      <c r="B9" s="15" t="str">
        <f>IF(E9=0 / 24, "","(journée continue)")</f>
        <v/>
      </c>
      <c r="C9" s="126">
        <f>'1er Ass'!C9</f>
        <v>0</v>
      </c>
      <c r="D9" s="70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24,0,IF((MOD(C8-D8,1))&lt;6.05 / 24,0,0.5 / 24))</f>
        <v>0</v>
      </c>
      <c r="E10" s="79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7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f>'1er Ass'!C11</f>
        <v>0</v>
      </c>
      <c r="D11" s="70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43482</v>
      </c>
      <c r="B12" s="15" t="str">
        <f>IF(E12=0 / 24, "","(journée continue)")</f>
        <v/>
      </c>
      <c r="C12" s="126">
        <f>'1er Ass'!C12</f>
        <v>0</v>
      </c>
      <c r="D12" s="72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f>'1er Ass'!C14</f>
        <v>0</v>
      </c>
      <c r="D14" s="70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43483</v>
      </c>
      <c r="B15" s="15" t="str">
        <f>IF(E15=0 / 24, "","(journée continue)")</f>
        <v/>
      </c>
      <c r="C15" s="126">
        <f>'1er Ass'!C15</f>
        <v>0</v>
      </c>
      <c r="D15" s="70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f>'1er Ass'!C17</f>
        <v>0</v>
      </c>
      <c r="D17" s="70">
        <f>'1er Ass'!D17</f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43484</v>
      </c>
      <c r="B18" s="15" t="str">
        <f>IF(E18=0 / 24, "","(journée continue)")</f>
        <v/>
      </c>
      <c r="C18" s="126">
        <f>'1er Ass'!C18</f>
        <v>0</v>
      </c>
      <c r="D18" s="70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f>'1er Ass'!C20</f>
        <v>0</v>
      </c>
      <c r="D20" s="70">
        <f>'1er Ass'!D20</f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69">
        <f>IF(A18&lt;&gt; "", (IF(DATE(YEAR(A18),MONTH(A18),DAY(A18))&lt;DATE(YEAR(D3),MONTH(D3),DAY(D3)),DATE(YEAR(D2),MONTH(D2),(DAY(D2)+5)), "")), "")</f>
        <v>43485</v>
      </c>
      <c r="B21" s="15" t="str">
        <f>IF(E21=0 / 24, "","(journée continue)")</f>
        <v/>
      </c>
      <c r="C21" s="126">
        <f>'1er Ass'!C21</f>
        <v>0</v>
      </c>
      <c r="D21" s="70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4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28</v>
      </c>
      <c r="G25" s="31"/>
      <c r="H25" s="112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838.65314432887897</v>
      </c>
      <c r="G26" s="18"/>
      <c r="H26" s="113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23.961518409396543</v>
      </c>
      <c r="G27" s="116"/>
      <c r="H27" s="117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87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88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89"/>
    </row>
    <row r="31" spans="1:8" s="3" customFormat="1" ht="17.25" customHeight="1">
      <c r="A31" s="168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88"/>
    </row>
    <row r="32" spans="1:8" s="3" customFormat="1" ht="17.25" customHeight="1" thickBot="1">
      <c r="A32" s="16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9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91"/>
    </row>
    <row r="34" spans="1:8" s="3" customFormat="1" ht="17.25" customHeight="1">
      <c r="A34" s="8"/>
      <c r="B34" s="84">
        <f ca="1">IF(D2&gt;DATE(YEAR(TODAY()),3,20),IF(D2&lt;DATE(YEAR(TODAY()),12,21),22 / 24,20 / 24),20 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90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91"/>
    </row>
    <row r="36" spans="1:8" s="3" customFormat="1" ht="17.25" customHeight="1" thickBot="1">
      <c r="A36" s="36"/>
      <c r="B36" s="86">
        <f ca="1">IF(D2&gt;DATE(YEAR(TODAY()),3,20),IF(D2&lt;DATE(YEAR(TODAY()),12,21),7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90"/>
    </row>
    <row r="37" spans="1:8" ht="17.25" customHeight="1">
      <c r="A37" s="36" t="s">
        <v>24</v>
      </c>
      <c r="B37" s="6"/>
      <c r="C37" s="41"/>
      <c r="D37" s="99" t="s">
        <v>25</v>
      </c>
      <c r="E37" s="23">
        <v>0</v>
      </c>
      <c r="F37" s="106">
        <f>(F27*E37)*24</f>
        <v>0</v>
      </c>
      <c r="G37" s="106"/>
      <c r="H37" s="91"/>
    </row>
    <row r="38" spans="1:8" ht="17" thickBot="1">
      <c r="A38" s="158" t="s">
        <v>26</v>
      </c>
      <c r="B38" s="155"/>
      <c r="C38" s="130"/>
      <c r="D38" s="131" t="s">
        <v>33</v>
      </c>
      <c r="E38" s="132">
        <f>IF(B7&lt;&gt;"",E5,IF(B10&lt;&gt;"",E8,IF(B13&lt;&gt;"",E11,IF(B16&lt;&gt;"",E14,IF(B19&lt;&gt;"",E17,IF(B22&lt;&gt;"",E20, 0))))))</f>
        <v>0</v>
      </c>
      <c r="F38" s="133">
        <f>((F27*E38)*24)*0.5</f>
        <v>0</v>
      </c>
      <c r="G38" s="134"/>
      <c r="H38" s="135"/>
    </row>
    <row r="39" spans="1:8" ht="17" thickBot="1">
      <c r="A39" s="156"/>
      <c r="B39" s="157"/>
      <c r="C39" s="204" t="s">
        <v>67</v>
      </c>
      <c r="D39" s="149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50"/>
      <c r="H39" s="15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39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55"/>
      <c r="D1" s="122" t="str">
        <f>'1er Ass'!D1</f>
        <v>Semaine N°</v>
      </c>
      <c r="E1" s="43" t="s">
        <v>1</v>
      </c>
      <c r="F1" s="54" t="str">
        <f>'1er Ass'!F1</f>
        <v>Caméra</v>
      </c>
      <c r="G1" s="125"/>
      <c r="H1" s="37"/>
    </row>
    <row r="2" spans="1:8" ht="20" customHeight="1">
      <c r="A2" s="44" t="s">
        <v>31</v>
      </c>
      <c r="B2" s="56" t="str">
        <f>'1er Ass'!B2</f>
        <v>"Film"</v>
      </c>
      <c r="C2" s="64" t="s">
        <v>53</v>
      </c>
      <c r="D2" s="66">
        <f>'1er Ass'!D2</f>
        <v>43480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56"/>
      <c r="C3" s="64" t="s">
        <v>54</v>
      </c>
      <c r="D3" s="68">
        <f>'1er Ass'!D3</f>
        <v>43485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62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f>'1er Ass'!C5</f>
        <v>0</v>
      </c>
      <c r="D5" s="70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69">
        <f>D2</f>
        <v>43480</v>
      </c>
      <c r="B6" s="77" t="str">
        <f>IF(E6=0 / 24, "","(journée continue)")</f>
        <v/>
      </c>
      <c r="C6" s="126">
        <f>'1er Ass'!C6</f>
        <v>0</v>
      </c>
      <c r="D6" s="70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75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f>'1er Ass'!C8</f>
        <v>0</v>
      </c>
      <c r="D8" s="70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69">
        <f>IF(AND(DATE(YEAR(D2),MONTH(D2),DAY(D2))&lt;DATE(YEAR(D3),MONTH(D3),DAY(D3)), A6&lt;&gt;""),DATE(YEAR(D2),MONTH(D2),DAY(D2)+1),"")</f>
        <v>43481</v>
      </c>
      <c r="B9" s="15" t="str">
        <f>IF(E9=0 / 24, "","(journée continue)")</f>
        <v/>
      </c>
      <c r="C9" s="126">
        <f>'1er Ass'!C9</f>
        <v>0</v>
      </c>
      <c r="D9" s="70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24,0,IF((MOD(C8-D8,1))&lt;6.05 / 24,0,0.5 / 24))</f>
        <v>0</v>
      </c>
      <c r="E10" s="79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7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f>'1er Ass'!C11</f>
        <v>0</v>
      </c>
      <c r="D11" s="70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43482</v>
      </c>
      <c r="B12" s="15" t="str">
        <f>IF(E12=0 / 24, "","(journée continue)")</f>
        <v/>
      </c>
      <c r="C12" s="126">
        <f>'1er Ass'!C12</f>
        <v>0</v>
      </c>
      <c r="D12" s="72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f>'1er Ass'!C14</f>
        <v>0</v>
      </c>
      <c r="D14" s="70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43483</v>
      </c>
      <c r="B15" s="15" t="str">
        <f>IF(E15=0 / 24, "","(journée continue)")</f>
        <v/>
      </c>
      <c r="C15" s="126">
        <f>'1er Ass'!C15</f>
        <v>0</v>
      </c>
      <c r="D15" s="70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f>'1er Ass'!C17</f>
        <v>0</v>
      </c>
      <c r="D17" s="70">
        <f>'1er Ass'!D17</f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43484</v>
      </c>
      <c r="B18" s="15" t="str">
        <f>IF(E18=0 / 24, "","(journée continue)")</f>
        <v/>
      </c>
      <c r="C18" s="126">
        <f>'1er Ass'!C18</f>
        <v>0</v>
      </c>
      <c r="D18" s="70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f>'1er Ass'!C20</f>
        <v>0</v>
      </c>
      <c r="D20" s="70">
        <f>'1er Ass'!D20</f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69">
        <f>IF(A18&lt;&gt; "", (IF(DATE(YEAR(A18),MONTH(A18),DAY(A18))&lt;DATE(YEAR(D3),MONTH(D3),DAY(D3)),DATE(YEAR(D2),MONTH(D2),(DAY(D2)+5)), "")), "")</f>
        <v>43485</v>
      </c>
      <c r="B21" s="15" t="str">
        <f>IF(E21=0 / 24, "","(journée continue)")</f>
        <v/>
      </c>
      <c r="C21" s="126">
        <f>'1er Ass'!C21</f>
        <v>0</v>
      </c>
      <c r="D21" s="70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4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34</v>
      </c>
      <c r="G25" s="31"/>
      <c r="H25" s="112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430.46199999999999</v>
      </c>
      <c r="G26" s="18"/>
      <c r="H26" s="113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12.298914285714286</v>
      </c>
      <c r="G27" s="116"/>
      <c r="H27" s="117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87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88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89"/>
    </row>
    <row r="31" spans="1:8" s="3" customFormat="1" ht="17.25" customHeight="1">
      <c r="A31" s="168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88"/>
    </row>
    <row r="32" spans="1:8" s="3" customFormat="1" ht="17.25" customHeight="1" thickBot="1">
      <c r="A32" s="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9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91"/>
    </row>
    <row r="34" spans="1:8" s="3" customFormat="1" ht="17.25" customHeight="1">
      <c r="A34" s="8"/>
      <c r="B34" s="84">
        <f ca="1">IF(D2&gt;DATE(YEAR(TODAY()),3,20),IF(D2&lt;DATE(YEAR(TODAY()),12,21),22 / 24,20 / 24),20 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90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91"/>
    </row>
    <row r="36" spans="1:8" s="3" customFormat="1" ht="17.25" customHeight="1" thickBot="1">
      <c r="A36" s="36"/>
      <c r="B36" s="86">
        <f ca="1">IF(D2&gt;DATE(YEAR(TODAY()),3,20),IF(D2&lt;DATE(YEAR(TODAY()),12,21),7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90"/>
    </row>
    <row r="37" spans="1:8" ht="17.25" customHeight="1">
      <c r="A37" s="153" t="s">
        <v>24</v>
      </c>
      <c r="B37" s="154"/>
      <c r="C37" s="41"/>
      <c r="D37" s="99" t="s">
        <v>25</v>
      </c>
      <c r="E37" s="23">
        <v>0</v>
      </c>
      <c r="F37" s="106">
        <f>(F27*E37)*24</f>
        <v>0</v>
      </c>
      <c r="G37" s="106"/>
      <c r="H37" s="91"/>
    </row>
    <row r="38" spans="1:8" ht="17" thickBot="1">
      <c r="A38" s="158" t="s">
        <v>26</v>
      </c>
      <c r="B38" s="155"/>
      <c r="C38" s="130"/>
      <c r="D38" s="131" t="s">
        <v>33</v>
      </c>
      <c r="E38" s="132">
        <f>IF(B7&lt;&gt;"",E5,IF(B10&lt;&gt;"",E8,IF(B13&lt;&gt;"",E11,IF(B16&lt;&gt;"",E14,IF(B19&lt;&gt;"",E17,IF(B22&lt;&gt;"",E20, 0))))))</f>
        <v>0</v>
      </c>
      <c r="F38" s="133">
        <f>((F27*E38)*24)*0.5</f>
        <v>0</v>
      </c>
      <c r="G38" s="134"/>
      <c r="H38" s="135"/>
    </row>
    <row r="39" spans="1:8" ht="17" thickBot="1">
      <c r="A39" s="156"/>
      <c r="B39" s="157"/>
      <c r="C39" s="205" t="s">
        <v>67</v>
      </c>
      <c r="D39" s="149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50"/>
      <c r="H39" s="15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2023-08-07T16:12:52Z</dcterms:modified>
  <cp:category/>
  <cp:contentStatus/>
</cp:coreProperties>
</file>