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8_{2A79A5C3-FFFD-B64C-A53D-26580A8C5B5D}" xr6:coauthVersionLast="36" xr6:coauthVersionMax="36" xr10:uidLastSave="{00000000-0000-0000-0000-000000000000}"/>
  <bookViews>
    <workbookView xWindow="7640" yWindow="2540" windowWidth="30760" windowHeight="15140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D21" i="14" l="1"/>
  <c r="C21" i="14"/>
  <c r="D20" i="14"/>
  <c r="C20" i="14"/>
  <c r="D22" i="14" s="1"/>
  <c r="D18" i="14"/>
  <c r="C18" i="14"/>
  <c r="D17" i="14"/>
  <c r="C17" i="14"/>
  <c r="D19" i="14" s="1"/>
  <c r="D15" i="14"/>
  <c r="C15" i="14"/>
  <c r="D14" i="14"/>
  <c r="C14" i="14"/>
  <c r="D16" i="14" s="1"/>
  <c r="D12" i="14"/>
  <c r="C12" i="14"/>
  <c r="D11" i="14"/>
  <c r="C11" i="14"/>
  <c r="D13" i="14" s="1"/>
  <c r="D9" i="14"/>
  <c r="C9" i="14"/>
  <c r="C10" i="14" s="1"/>
  <c r="D8" i="14"/>
  <c r="C8" i="14"/>
  <c r="D10" i="14" s="1"/>
  <c r="D6" i="14"/>
  <c r="C6" i="14"/>
  <c r="D5" i="14"/>
  <c r="C5" i="14"/>
  <c r="D7" i="14" s="1"/>
  <c r="D18" i="13"/>
  <c r="D17" i="13"/>
  <c r="D21" i="13"/>
  <c r="D20" i="13"/>
  <c r="D22" i="13"/>
  <c r="D19" i="13"/>
  <c r="C21" i="13"/>
  <c r="C20" i="13"/>
  <c r="C18" i="13"/>
  <c r="C17" i="13"/>
  <c r="C15" i="13"/>
  <c r="C14" i="13"/>
  <c r="C12" i="13"/>
  <c r="C11" i="13"/>
  <c r="C9" i="13"/>
  <c r="C8" i="13"/>
  <c r="C6" i="13"/>
  <c r="C5" i="13"/>
  <c r="D16" i="13"/>
  <c r="D13" i="13"/>
  <c r="D15" i="13"/>
  <c r="D14" i="13"/>
  <c r="D12" i="13"/>
  <c r="D11" i="13"/>
  <c r="E8" i="13"/>
  <c r="D10" i="13"/>
  <c r="D9" i="13"/>
  <c r="D8" i="13"/>
  <c r="D6" i="13"/>
  <c r="D5" i="13"/>
  <c r="D7" i="13"/>
  <c r="D22" i="12"/>
  <c r="D19" i="12"/>
  <c r="D16" i="12"/>
  <c r="D13" i="12"/>
  <c r="D10" i="12"/>
  <c r="F12" i="12"/>
  <c r="B36" i="12"/>
  <c r="B34" i="12"/>
  <c r="C13" i="14" l="1"/>
  <c r="C19" i="14"/>
  <c r="C16" i="14"/>
  <c r="C22" i="14"/>
  <c r="C7" i="14"/>
  <c r="E22" i="14" l="1"/>
  <c r="F21" i="14"/>
  <c r="F22" i="14" s="1"/>
  <c r="E20" i="14"/>
  <c r="E19" i="14"/>
  <c r="F18" i="14"/>
  <c r="F19" i="14" s="1"/>
  <c r="E17" i="14"/>
  <c r="E16" i="14"/>
  <c r="F15" i="14"/>
  <c r="F16" i="14" s="1"/>
  <c r="E14" i="14"/>
  <c r="E13" i="14"/>
  <c r="F12" i="14"/>
  <c r="F13" i="14" s="1"/>
  <c r="E11" i="14"/>
  <c r="E9" i="14"/>
  <c r="E10" i="14"/>
  <c r="F9" i="14"/>
  <c r="F10" i="14" s="1"/>
  <c r="E8" i="14"/>
  <c r="E7" i="14"/>
  <c r="F6" i="14"/>
  <c r="F7" i="14" s="1"/>
  <c r="E5" i="14"/>
  <c r="C22" i="13"/>
  <c r="E22" i="13" s="1"/>
  <c r="F21" i="13"/>
  <c r="F22" i="13" s="1"/>
  <c r="E20" i="13"/>
  <c r="C19" i="13"/>
  <c r="E19" i="13" s="1"/>
  <c r="F18" i="13"/>
  <c r="F19" i="13" s="1"/>
  <c r="E17" i="13"/>
  <c r="C16" i="13"/>
  <c r="E16" i="13" s="1"/>
  <c r="F15" i="13"/>
  <c r="F16" i="13" s="1"/>
  <c r="E14" i="13"/>
  <c r="C13" i="13"/>
  <c r="E13" i="13" s="1"/>
  <c r="F12" i="13"/>
  <c r="F13" i="13" s="1"/>
  <c r="E11" i="13"/>
  <c r="C10" i="13"/>
  <c r="E10" i="13" s="1"/>
  <c r="E9" i="13" s="1"/>
  <c r="F9" i="13"/>
  <c r="F10" i="13" s="1"/>
  <c r="C7" i="13"/>
  <c r="E7" i="13" s="1"/>
  <c r="F6" i="13"/>
  <c r="F7" i="13" s="1"/>
  <c r="E5" i="13"/>
  <c r="E15" i="14" l="1"/>
  <c r="E12" i="14"/>
  <c r="E6" i="14"/>
  <c r="E18" i="14"/>
  <c r="E21" i="14"/>
  <c r="E15" i="13"/>
  <c r="E12" i="13"/>
  <c r="E6" i="13"/>
  <c r="E18" i="13"/>
  <c r="E21" i="13"/>
  <c r="B1" i="14"/>
  <c r="F21" i="12" l="1"/>
  <c r="F22" i="12" s="1"/>
  <c r="F18" i="12"/>
  <c r="F19" i="12" s="1"/>
  <c r="F15" i="12"/>
  <c r="F16" i="12" s="1"/>
  <c r="F13" i="12"/>
  <c r="F9" i="12"/>
  <c r="F10" i="12" s="1"/>
  <c r="D2" i="14"/>
  <c r="A6" i="12"/>
  <c r="B36" i="14" l="1"/>
  <c r="B34" i="14"/>
  <c r="A14" i="12"/>
  <c r="A25" i="12"/>
  <c r="A6" i="14"/>
  <c r="A17" i="14" s="1"/>
  <c r="A5" i="12"/>
  <c r="A25" i="14"/>
  <c r="A9" i="12"/>
  <c r="A26" i="12" s="1"/>
  <c r="A8" i="12"/>
  <c r="A17" i="12"/>
  <c r="A11" i="12"/>
  <c r="A20" i="12"/>
  <c r="A7" i="12"/>
  <c r="F5" i="12" s="1"/>
  <c r="B1" i="13"/>
  <c r="A5" i="14" l="1"/>
  <c r="A8" i="14"/>
  <c r="A11" i="14"/>
  <c r="A7" i="14"/>
  <c r="F5" i="14" s="1"/>
  <c r="A14" i="14"/>
  <c r="A20" i="14"/>
  <c r="A12" i="12"/>
  <c r="A27" i="12" s="1"/>
  <c r="H23" i="12"/>
  <c r="H20" i="14"/>
  <c r="H17" i="14"/>
  <c r="H14" i="14"/>
  <c r="H11" i="14"/>
  <c r="H8" i="14"/>
  <c r="H5" i="14"/>
  <c r="H20" i="13"/>
  <c r="H17" i="13"/>
  <c r="H14" i="13"/>
  <c r="H11" i="13"/>
  <c r="H8" i="13"/>
  <c r="H5" i="13"/>
  <c r="F1" i="13"/>
  <c r="H23" i="13" l="1"/>
  <c r="H23" i="14"/>
  <c r="A15" i="12"/>
  <c r="A28" i="12" s="1"/>
  <c r="A13" i="12"/>
  <c r="F11" i="12" s="1"/>
  <c r="G20" i="12"/>
  <c r="G17" i="12"/>
  <c r="G8" i="12"/>
  <c r="G14" i="12"/>
  <c r="G11" i="12"/>
  <c r="A16" i="12" l="1"/>
  <c r="F14" i="12" s="1"/>
  <c r="A18" i="12"/>
  <c r="A21" i="12" l="1"/>
  <c r="A30" i="12" s="1"/>
  <c r="A29" i="12"/>
  <c r="B17" i="12"/>
  <c r="B14" i="12"/>
  <c r="B11" i="12"/>
  <c r="B8" i="12"/>
  <c r="B7" i="12" l="1"/>
  <c r="F27" i="14"/>
  <c r="F37" i="14" s="1"/>
  <c r="B10" i="12" l="1"/>
  <c r="B13" i="12" l="1"/>
  <c r="E35" i="14"/>
  <c r="F35" i="14" s="1"/>
  <c r="D3" i="14"/>
  <c r="A9" i="14" s="1"/>
  <c r="B2" i="14"/>
  <c r="F1" i="14"/>
  <c r="D1" i="14"/>
  <c r="B14" i="13" l="1"/>
  <c r="B5" i="13"/>
  <c r="B5" i="14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B14" i="14"/>
  <c r="G17" i="13"/>
  <c r="G11" i="13"/>
  <c r="G11" i="14"/>
  <c r="H22" i="14"/>
  <c r="G14" i="14"/>
  <c r="G14" i="13"/>
  <c r="B17" i="14"/>
  <c r="B8" i="13"/>
  <c r="B8" i="14"/>
  <c r="B16" i="12"/>
  <c r="H10" i="14"/>
  <c r="H16" i="14"/>
  <c r="H13" i="14"/>
  <c r="H19" i="14" l="1"/>
  <c r="A13" i="14"/>
  <c r="F11" i="14" s="1"/>
  <c r="A15" i="14"/>
  <c r="A28" i="14" s="1"/>
  <c r="E23" i="14"/>
  <c r="E39" i="14" s="1"/>
  <c r="B15" i="14"/>
  <c r="B10" i="14"/>
  <c r="B7" i="14"/>
  <c r="B21" i="14"/>
  <c r="B20" i="14"/>
  <c r="B18" i="14"/>
  <c r="B9" i="14"/>
  <c r="B19" i="12"/>
  <c r="B22" i="12"/>
  <c r="G23" i="14"/>
  <c r="E34" i="14" s="1"/>
  <c r="F34" i="14" s="1"/>
  <c r="B12" i="14"/>
  <c r="G23" i="13"/>
  <c r="E34" i="13" s="1"/>
  <c r="B6" i="14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F17" i="14" s="1"/>
  <c r="B16" i="14"/>
  <c r="A22" i="14" l="1"/>
  <c r="A30" i="14"/>
  <c r="B19" i="14"/>
  <c r="F20" i="14" l="1"/>
  <c r="F23" i="14" s="1"/>
  <c r="E33" i="14" s="1"/>
  <c r="F33" i="14" s="1"/>
  <c r="B22" i="14"/>
  <c r="E38" i="14" s="1"/>
  <c r="F38" i="14" s="1"/>
  <c r="F39" i="14" s="1"/>
  <c r="D3" i="13"/>
  <c r="D2" i="13"/>
  <c r="D1" i="13"/>
  <c r="B2" i="13"/>
  <c r="F27" i="13"/>
  <c r="E35" i="13"/>
  <c r="H22" i="13"/>
  <c r="H16" i="13"/>
  <c r="H13" i="13"/>
  <c r="H10" i="13"/>
  <c r="F35" i="13" l="1"/>
  <c r="B36" i="13"/>
  <c r="B34" i="13"/>
  <c r="H19" i="13"/>
  <c r="A6" i="13"/>
  <c r="A25" i="13" s="1"/>
  <c r="E23" i="13"/>
  <c r="E39" i="13" s="1"/>
  <c r="F37" i="13"/>
  <c r="F34" i="13"/>
  <c r="B21" i="13"/>
  <c r="B20" i="13"/>
  <c r="B12" i="13"/>
  <c r="B15" i="13"/>
  <c r="B18" i="13"/>
  <c r="B9" i="13"/>
  <c r="B6" i="13"/>
  <c r="H7" i="13"/>
  <c r="E14" i="12"/>
  <c r="H16" i="12" s="1"/>
  <c r="E20" i="12"/>
  <c r="E17" i="12"/>
  <c r="H19" i="12" s="1"/>
  <c r="E11" i="12"/>
  <c r="H13" i="12" s="1"/>
  <c r="E8" i="12"/>
  <c r="C22" i="12"/>
  <c r="C19" i="12"/>
  <c r="E19" i="12" s="1"/>
  <c r="C16" i="12"/>
  <c r="E16" i="12" s="1"/>
  <c r="C13" i="12"/>
  <c r="E13" i="12" s="1"/>
  <c r="C10" i="12"/>
  <c r="E10" i="12" s="1"/>
  <c r="F27" i="12"/>
  <c r="B20" i="12" l="1"/>
  <c r="E22" i="12"/>
  <c r="H10" i="12"/>
  <c r="E38" i="12"/>
  <c r="A9" i="13"/>
  <c r="A26" i="13" s="1"/>
  <c r="A14" i="13"/>
  <c r="A20" i="13"/>
  <c r="A8" i="13"/>
  <c r="A17" i="13"/>
  <c r="A7" i="13"/>
  <c r="F5" i="13" s="1"/>
  <c r="A11" i="13"/>
  <c r="A5" i="13"/>
  <c r="B7" i="13" s="1"/>
  <c r="A10" i="12"/>
  <c r="F8" i="12" s="1"/>
  <c r="A19" i="12"/>
  <c r="F17" i="12" s="1"/>
  <c r="A22" i="12"/>
  <c r="F20" i="12" s="1"/>
  <c r="F37" i="12"/>
  <c r="E21" i="12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A12" i="13" l="1"/>
  <c r="A27" i="13" s="1"/>
  <c r="A10" i="13"/>
  <c r="F8" i="13" s="1"/>
  <c r="B10" i="13"/>
  <c r="A15" i="13" l="1"/>
  <c r="A28" i="13" s="1"/>
  <c r="A13" i="13"/>
  <c r="F11" i="13" s="1"/>
  <c r="B13" i="13"/>
  <c r="A16" i="13" l="1"/>
  <c r="F14" i="13" s="1"/>
  <c r="A18" i="13"/>
  <c r="A29" i="13" s="1"/>
  <c r="B16" i="13"/>
  <c r="F38" i="12"/>
  <c r="B19" i="13" l="1"/>
  <c r="A21" i="13"/>
  <c r="A22" i="13" s="1"/>
  <c r="F20" i="13" s="1"/>
  <c r="A19" i="13"/>
  <c r="F17" i="13" s="1"/>
  <c r="F23" i="13" l="1"/>
  <c r="E33" i="13" s="1"/>
  <c r="F33" i="13" s="1"/>
  <c r="A30" i="13"/>
  <c r="B22" i="13"/>
  <c r="E38" i="13" s="1"/>
  <c r="F38" i="13" s="1"/>
  <c r="F39" i="13" l="1"/>
  <c r="B5" i="12"/>
  <c r="F6" i="12"/>
  <c r="F7" i="12" s="1"/>
  <c r="F23" i="12"/>
  <c r="E33" i="12" s="1"/>
  <c r="F33" i="12" s="1"/>
  <c r="C7" i="12"/>
  <c r="E7" i="12" s="1"/>
  <c r="D7" i="12"/>
  <c r="E5" i="12"/>
  <c r="E6" i="12" l="1"/>
  <c r="B6" i="12"/>
  <c r="E36" i="12"/>
  <c r="F36" i="12" s="1"/>
  <c r="H7" i="12"/>
  <c r="G22" i="12" s="1"/>
  <c r="E32" i="12" s="1"/>
  <c r="F32" i="12" s="1"/>
  <c r="E23" i="12"/>
  <c r="E29" i="12" l="1"/>
  <c r="F29" i="12" s="1"/>
  <c r="E28" i="12"/>
  <c r="F28" i="12" s="1"/>
  <c r="E30" i="12"/>
  <c r="F30" i="12" s="1"/>
  <c r="E31" i="12"/>
  <c r="F31" i="12" s="1"/>
  <c r="E39" i="12"/>
  <c r="F39" i="12" s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<sst xmlns="http://schemas.openxmlformats.org/spreadsheetml/2006/main" count="146" uniqueCount="69">
  <si>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</si>
  <si>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</si>
  <si>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</si>
  <si>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</si>
  <si>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</si>
  <si>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</si>
  <si>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</si>
  <si>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</si>
  <si>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</si>
  <si>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</si>
  <si>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</si>
  <si>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</si>
  <si>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</si>
  <si>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</si>
  <si>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</si>
  <si>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</si>
  <si>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</si>
  <si>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</si>
  <si>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</si>
  <si>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</si>
  <si>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</si>
  <si>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</si>
  <si>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</si>
  <si>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</si>
  <si>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</si>
  <si>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</si>
  <si>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</si>
  <si>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</si>
  <si>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</si>
  <si>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</si>
  <si>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</si>
  <si>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</si>
  <si>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</si>
  <si>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</si>
  <si>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</si>
  <si>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</si>
  <si>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</si>
  <si>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</si>
  <si>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</si>
  <si>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</si>
  <si>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</si>
  <si>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</si>
  <si>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</si>
  <si>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</si>
  <si>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</si>
  <si>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</si>
  <si>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</si>
  <si>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</si>
  <si>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</si>
  <si>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</si>
  <si>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</si>
  <si>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</si>
  <si>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</si>
  <si>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</si>
  <si>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</si>
  <si>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</si>
  <si>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</si>
  <si>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</si>
  <si>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</si>
  <si>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Tarif semaine 35H</t>
  </si>
  <si>
    <t>Heure Coupure Repas               Début / Fin</t>
  </si>
  <si>
    <t>Heure Coupure Repas                      Début / Fin</t>
  </si>
  <si>
    <t>Heure Coupure Repas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</si>
  <si>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</si>
  <si>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</si>
  <si>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</si>
  <si>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</si>
  <si>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</si>
  <si>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>Matrice d'heures USPA - AOA - Version 1.7 - MaJ du 08/02/2024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</si>
</sst>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1" fillId="9" borderId="24" xfId="0" applyFont="1" applyFill="1" applyBorder="1"/>
    <xf numFmtId="0" fontId="31" fillId="0" borderId="0" xfId="0" applyFont="1"/>
    <xf numFmtId="0" fontId="32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2" fillId="9" borderId="24" xfId="0" applyFont="1" applyFill="1" applyBorder="1"/>
    <xf numFmtId="0" fontId="31" fillId="11" borderId="24" xfId="0" applyFont="1" applyFill="1" applyBorder="1"/>
    <xf numFmtId="0" fontId="31" fillId="12" borderId="24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5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1" fillId="4" borderId="24" xfId="0" applyFont="1" applyFill="1" applyBorder="1"/>
    <xf numFmtId="0" fontId="0" fillId="4" borderId="0" xfId="0" applyFill="1"/>
    <xf numFmtId="0" fontId="32" fillId="4" borderId="24" xfId="0" applyFont="1" applyFill="1" applyBorder="1"/>
    <xf numFmtId="0" fontId="31" fillId="4" borderId="0" xfId="0" applyFont="1" applyFill="1"/>
    <xf numFmtId="0" fontId="23" fillId="7" borderId="23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6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7" fillId="16" borderId="20" xfId="0" applyFont="1" applyFill="1" applyBorder="1" applyAlignment="1">
      <alignment horizontal="center"/>
    </xf>
    <xf numFmtId="0" fontId="37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164" fontId="3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9" fillId="4" borderId="22" xfId="0" applyFont="1" applyFill="1" applyBorder="1"/>
    <xf numFmtId="0" fontId="39" fillId="4" borderId="13" xfId="0" applyFont="1" applyFill="1" applyBorder="1"/>
    <xf numFmtId="0" fontId="39" fillId="4" borderId="23" xfId="0" applyFont="1" applyFill="1" applyBorder="1"/>
    <xf numFmtId="0" fontId="40" fillId="4" borderId="21" xfId="0" applyFont="1" applyFill="1" applyBorder="1"/>
    <xf numFmtId="0" fontId="40" fillId="4" borderId="0" xfId="0" applyFont="1" applyFill="1"/>
    <xf numFmtId="0" fontId="40" fillId="4" borderId="24" xfId="0" applyFont="1" applyFill="1" applyBorder="1"/>
    <xf numFmtId="0" fontId="41" fillId="4" borderId="21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0" fillId="4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0" fontId="42" fillId="11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24" xfId="0" applyFont="1" applyFill="1" applyBorder="1" applyAlignment="1">
      <alignment vertical="center"/>
    </xf>
    <xf numFmtId="0" fontId="42" fillId="12" borderId="21" xfId="0" applyFont="1" applyFill="1" applyBorder="1" applyAlignment="1">
      <alignment vertical="center"/>
    </xf>
    <xf numFmtId="0" fontId="42" fillId="12" borderId="0" xfId="0" applyFont="1" applyFill="1" applyAlignment="1">
      <alignment vertical="center"/>
    </xf>
    <xf numFmtId="0" fontId="42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24" xfId="0" applyFont="1" applyFill="1" applyBorder="1" applyAlignment="1">
      <alignment vertical="center"/>
    </xf>
    <xf numFmtId="0" fontId="44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0"/>
  <sheetViews>
    <sheetView tabSelected="1" zoomScaleNormal="100" workbookViewId="0">
      <selection activeCell="O8" sqref="O8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69" t="s">
        <v>68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49"/>
    </row>
    <row r="2" spans="1:12" ht="12" customHeigh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50"/>
    </row>
    <row r="3" spans="1:12" ht="26" customHeight="1">
      <c r="A3" s="175" t="s">
        <v>42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  <c r="L3" s="50"/>
    </row>
    <row r="4" spans="1:12" ht="24" customHeight="1">
      <c r="A4" s="178" t="s">
        <v>43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50"/>
    </row>
    <row r="5" spans="1:12" ht="24" customHeight="1">
      <c r="A5" s="178"/>
      <c r="B5" s="176"/>
      <c r="C5" s="176"/>
      <c r="D5" s="176"/>
      <c r="E5" s="176"/>
      <c r="F5" s="176"/>
      <c r="G5" s="176"/>
      <c r="H5" s="176"/>
      <c r="I5" s="176"/>
      <c r="J5" s="176"/>
      <c r="K5" s="177"/>
      <c r="L5" s="50"/>
    </row>
    <row r="6" spans="1:12" ht="28" customHeight="1">
      <c r="A6" s="179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1"/>
      <c r="L6" s="62"/>
    </row>
    <row r="7" spans="1:12" ht="23" customHeight="1">
      <c r="A7" s="179" t="s">
        <v>63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62"/>
    </row>
    <row r="8" spans="1:12" ht="23" customHeight="1">
      <c r="A8" s="179" t="s">
        <v>37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62"/>
    </row>
    <row r="9" spans="1:12" ht="23" customHeight="1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62"/>
    </row>
    <row r="10" spans="1:12" ht="23" customHeight="1">
      <c r="A10" s="179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  <c r="L10" s="62"/>
    </row>
    <row r="11" spans="1:12" s="119" customFormat="1" ht="23" customHeight="1">
      <c r="A11" s="182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18"/>
    </row>
    <row r="12" spans="1:12" ht="27" customHeight="1">
      <c r="A12" s="184" t="s">
        <v>38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63"/>
    </row>
    <row r="13" spans="1:12" ht="24" customHeight="1">
      <c r="A13" s="187" t="s">
        <v>39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63"/>
    </row>
    <row r="14" spans="1:12" ht="24" customHeight="1">
      <c r="A14" s="184" t="s">
        <v>40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63"/>
    </row>
    <row r="15" spans="1:12" ht="24" customHeight="1">
      <c r="A15" s="184" t="s">
        <v>41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63"/>
    </row>
    <row r="16" spans="1:12" ht="24" customHeight="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63"/>
    </row>
    <row r="17" spans="1:12" ht="25" customHeight="1">
      <c r="A17" s="184" t="s">
        <v>64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63"/>
    </row>
    <row r="18" spans="1:12" ht="24" customHeight="1">
      <c r="A18" s="184" t="s">
        <v>51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6"/>
      <c r="L18" s="63"/>
    </row>
    <row r="19" spans="1:12" ht="24" customHeight="1">
      <c r="A19" s="184" t="s">
        <v>52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  <c r="L19" s="63"/>
    </row>
    <row r="20" spans="1:12" s="119" customFormat="1" ht="24" customHeight="1">
      <c r="A20" s="182"/>
      <c r="B20" s="176"/>
      <c r="C20" s="176"/>
      <c r="D20" s="176"/>
      <c r="E20" s="176"/>
      <c r="F20" s="176"/>
      <c r="G20" s="176"/>
      <c r="H20" s="176"/>
      <c r="I20" s="176"/>
      <c r="J20" s="176"/>
      <c r="K20" s="183"/>
      <c r="L20" s="118"/>
    </row>
    <row r="21" spans="1:12" s="52" customFormat="1" ht="25" customHeight="1">
      <c r="A21" s="188" t="s">
        <v>36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90"/>
      <c r="L21" s="51"/>
    </row>
    <row r="22" spans="1:12" s="52" customFormat="1" ht="25" customHeight="1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3"/>
      <c r="L22" s="61"/>
    </row>
    <row r="23" spans="1:12" s="52" customFormat="1" ht="23" customHeight="1">
      <c r="A23" s="191" t="s">
        <v>58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3"/>
    </row>
    <row r="24" spans="1:12" s="52" customFormat="1" ht="23" customHeight="1">
      <c r="A24" s="191" t="s">
        <v>65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2" s="52" customFormat="1" ht="23" customHeight="1">
      <c r="A25" s="191" t="s">
        <v>66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3"/>
    </row>
    <row r="26" spans="1:12" s="121" customFormat="1" ht="25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20"/>
    </row>
    <row r="27" spans="1:12" ht="25" customHeight="1">
      <c r="A27" s="184" t="s">
        <v>44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53"/>
    </row>
    <row r="28" spans="1:12" ht="25" customHeight="1">
      <c r="A28" s="184" t="s">
        <v>45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53"/>
    </row>
    <row r="29" spans="1:12" s="119" customFormat="1" ht="25" customHeight="1">
      <c r="A29" s="182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20"/>
    </row>
    <row r="30" spans="1:12" s="57" customFormat="1" ht="25" customHeight="1">
      <c r="A30" s="201" t="s">
        <v>46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  <c r="L30" s="58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9"/>
  <sheetViews>
    <sheetView zoomScale="75" zoomScaleNormal="75" workbookViewId="0">
      <selection activeCell="C5" sqref="C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">
        <v>47</v>
      </c>
      <c r="C1" s="127"/>
      <c r="D1" s="67" t="s">
        <v>48</v>
      </c>
      <c r="E1" s="43" t="s">
        <v>1</v>
      </c>
      <c r="F1" s="54" t="s">
        <v>2</v>
      </c>
      <c r="G1" s="125"/>
      <c r="H1" s="37"/>
    </row>
    <row r="2" spans="1:8" ht="20" customHeight="1">
      <c r="A2" s="44" t="s">
        <v>31</v>
      </c>
      <c r="B2" s="56" t="s">
        <v>49</v>
      </c>
      <c r="C2" s="64" t="s">
        <v>53</v>
      </c>
      <c r="D2" s="66">
        <f>DATE(2024,2,5)</f>
        <v>43865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DATE(2024,2,9)</f>
        <v>43869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61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v>0</v>
      </c>
      <c r="D5" s="70"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v>0</v>
      </c>
    </row>
    <row r="6" spans="1:8" ht="17.25" customHeight="1">
      <c r="A6" s="69">
        <f>D2</f>
        <v>43865</v>
      </c>
      <c r="B6" s="77" t="str">
        <f>IF(E6=0 / 24, "","(journée continue)")</f>
        <v/>
      </c>
      <c r="C6" s="126">
        <v>0</v>
      </c>
      <c r="D6" s="70"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128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v>0</v>
      </c>
      <c r="D8" s="70"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v>0</v>
      </c>
    </row>
    <row r="9" spans="1:8" ht="17.25" customHeight="1">
      <c r="A9" s="69">
        <f>IF(AND(DATE(YEAR(D2),MONTH(D2),DAY(D2))&lt;DATE(YEAR(D3),MONTH(D3),DAY(D3)), A6&lt;&gt;""),DATE(YEAR(D2),MONTH(D2),DAY(D2)+1),"")</f>
        <v>43866</v>
      </c>
      <c r="B9" s="15" t="str">
        <f>IF(E9=0 / 24, "","(journée continue)")</f>
        <v/>
      </c>
      <c r="C9" s="126">
        <v>0</v>
      </c>
      <c r="D9" s="70"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128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v>0</v>
      </c>
      <c r="D11" s="70"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43867</v>
      </c>
      <c r="B12" s="15" t="str">
        <f>IF(E12=0 / 24, "","(journée continue)")</f>
        <v/>
      </c>
      <c r="C12" s="126">
        <v>0</v>
      </c>
      <c r="D12" s="72"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129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v>0</v>
      </c>
      <c r="D14" s="70"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43868</v>
      </c>
      <c r="B15" s="15" t="str">
        <f>IF(E15=0 / 24, "","(journée continue)")</f>
        <v/>
      </c>
      <c r="C15" s="126">
        <v>0</v>
      </c>
      <c r="D15" s="70"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v>0</v>
      </c>
      <c r="D17" s="70"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43869</v>
      </c>
      <c r="B18" s="15" t="str">
        <f>IF(E18=0 / 24, "","(journée continue)")</f>
        <v/>
      </c>
      <c r="C18" s="126">
        <v>0</v>
      </c>
      <c r="D18" s="70"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v>0</v>
      </c>
      <c r="D20" s="70"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v>0</v>
      </c>
      <c r="D21" s="70"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208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206"/>
      <c r="C24" s="206"/>
      <c r="D24" s="206"/>
      <c r="E24" s="207"/>
      <c r="F24" s="207"/>
      <c r="G24" s="207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11</v>
      </c>
      <c r="G25" s="31"/>
      <c r="H25" s="136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1106.6024775915801</v>
      </c>
      <c r="G26" s="18"/>
      <c r="H26" s="137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31.617213645473715</v>
      </c>
      <c r="G27" s="116"/>
      <c r="H27" s="138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139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140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141"/>
    </row>
    <row r="31" spans="1:8" s="3" customFormat="1" ht="17.25" customHeight="1">
      <c r="A31" s="167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140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14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143"/>
    </row>
    <row r="34" spans="1:8" s="3" customFormat="1" ht="17.25" customHeight="1">
      <c r="A34" s="8"/>
      <c r="B34" s="84">
        <f>IF(D2&gt;DATE(YEAR(D2),3,20),IF(D2&lt;DATE(YEAR(D2),12,21),22/24,20/24),20/24)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144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143"/>
    </row>
    <row r="36" spans="1:8" s="3" customFormat="1" ht="17.25" customHeight="1" thickBot="1">
      <c r="A36" s="152"/>
      <c r="B36" s="86">
        <f>IF(D2&gt;DATE(YEAR(D2),3,20),IF(D2&lt;DATE(YEAR(D2),12,21),7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144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143"/>
    </row>
    <row r="38" spans="1:8" ht="17" thickBot="1">
      <c r="A38" s="158" t="s">
        <v>26</v>
      </c>
      <c r="B38" s="155"/>
      <c r="C38" s="130"/>
      <c r="D38" s="145" t="s">
        <v>33</v>
      </c>
      <c r="E38" s="146">
        <f>IF(B7&lt;&gt;"",E5,IF(B10&lt;&gt;"",E8,IF(B13&lt;&gt;"",E11,IF(B16&lt;&gt;"",E14,IF(B19&lt;&gt;"",E17,IF(B22&lt;&gt;"",E20, 0))))))</f>
        <v>0</v>
      </c>
      <c r="F38" s="164">
        <f>((F27*E38)*24)*0.5</f>
        <v>0</v>
      </c>
      <c r="G38" s="147"/>
      <c r="H38" s="148"/>
    </row>
    <row r="39" spans="1:8" ht="17" thickBot="1">
      <c r="A39" s="156"/>
      <c r="B39" s="157"/>
      <c r="C39" s="204" t="s">
        <v>67</v>
      </c>
      <c r="D39" s="108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10"/>
      <c r="H39" s="11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127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43865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'1er Ass'!D3</f>
        <v>43869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60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43865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43866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43867</v>
      </c>
      <c r="B12" s="15" t="str">
        <f>IF(E12=0 / 24, "","(journée continue)")</f>
        <v/>
      </c>
      <c r="C12" s="126">
        <f>'1er Ass'!C12</f>
        <v>0</v>
      </c>
      <c r="D12" s="70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43868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43869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28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880.58580154532297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25.159594329866369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16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>IF(D2&gt;DATE(YEAR(D2),3,20),IF(D2&lt;DATE(YEAR(D2),12,21),22/24,20/24),20/24)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>IF(D2&gt;DATE(YEAR(D2),3,20),IF(D2&lt;DATE(YEAR(D2),12,21),7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4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55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43865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56"/>
      <c r="C3" s="64" t="s">
        <v>54</v>
      </c>
      <c r="D3" s="68">
        <f>'1er Ass'!D3</f>
        <v>43869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62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43865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 / 24,0,0.5 / 24))</f>
        <v>0</v>
      </c>
      <c r="E7" s="40">
        <f>IF(C7&gt;=(6 / 24),0.5 / 24,(IF(C5 = C6, IF(MOD(D6-D5, 1) &lt;6/24, 0, 0.5/24), IF((MOD(D6-C6,1))&lt;6/24,0,0.5/24))))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43866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 / 24,0,0.5 / 24))</f>
        <v>0</v>
      </c>
      <c r="E10" s="79">
        <f>IF(C10&gt;=(6 / 24),0.5 / 24,(IF(C8 = C9, IF(MOD(D9-D8, 1) &lt;6 /24, 0, 0.5/24), IF((MOD(D9-C9,1))&lt;6/24,0,0.5/24))))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43867</v>
      </c>
      <c r="B12" s="15" t="str">
        <f>IF(E12=0 / 24, "","(journée continue)")</f>
        <v/>
      </c>
      <c r="C12" s="126">
        <f>'1er Ass'!C12</f>
        <v>0</v>
      </c>
      <c r="D12" s="70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 / 24,0,0.5 / 24))</f>
        <v>0</v>
      </c>
      <c r="E13" s="40">
        <f>IF(C13&gt;=(6 / 24),0.5 / 24,(IF(C11 = C12, IF(MOD(D12-D11, 1) &lt;6/24, 0, 0.5/24), IF((MOD(D12-C12,1))&lt;6/24,0,0.5/24))))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43868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 / 24,0,0.5 / 24))</f>
        <v>0</v>
      </c>
      <c r="E16" s="40">
        <f>IF(C16&gt;=(6 / 24),0.5 / 24,(IF(C15 = C14, IF(MOD(D15-D14, 1) &lt;6/24, 0, 0.5/24), IF((MOD(D15-C15,1))&lt;6/24,0,0.5/24))))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A29-A19,1)-IF(D18&lt;=A29,A29-D18)+IF(D17&lt;=A29,A29-D17),IF(AND(D17&gt;=D18,D17&gt;A19,D17&lt;&gt;0,D18&lt;&gt;0),MOD(A29-A19,1)-(D17-A19)+IF(D18&gt;=A19,D18-A19)-IF(D18&lt;A29,A29-D18),IF(AND(D17&lt;D18,ISNUMBER(D17),D18&lt;&gt;0),0+IF(AND(D17&lt;=A29,D18&lt;=A29),D18-D17)+IF(AND(D17&lt;=A29,D18&gt;A29),A29-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43869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 / 24,0,0.5 / 24))</f>
        <v>0</v>
      </c>
      <c r="E19" s="40">
        <f>IF(C19&gt;=(6 / 24),0.5 / 24,(IF(C17 = C18, IF(MOD(D18-D17, 1) &lt;6/24, 0, 0.5/24), IF((MOD(D18-C18,1))&lt;6/24,0,0.5/24))))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 / 24,0,0.5 / 24))</f>
        <v>0</v>
      </c>
      <c r="E22" s="40">
        <f>IF(C22&gt;=(6 / 24),0.5 / 24,(IF(C21 = C20, IF(MOD(D21-D20, 1) &lt;6/24, 0, 0.5/24), IF((MOD(D21-C21,1))&lt;6/24,0,0.5/24))))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34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451.98509999999999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12.91386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>IF(D2&gt;DATE(YEAR(D2),3,20),IF(D2&lt;DATE(YEAR(D2),12,21),22/24,20/24),20/24)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>IF(D2&gt;DATE(YEAR(D2),3,20),IF(D2&lt;DATE(YEAR(D2),12,21),7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153" t="s">
        <v>24</v>
      </c>
      <c r="B37" s="154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5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2024-02-08T16:40:06Z</dcterms:modified>
  <cp:category/>
  <cp:contentStatus/>
</cp:coreProperties>
</file>